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50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40" i="1" l="1"/>
  <c r="F24" i="5" l="1"/>
  <c r="F25" i="5"/>
  <c r="F26" i="5"/>
  <c r="F27" i="5"/>
  <c r="F34" i="5"/>
  <c r="F35" i="5"/>
  <c r="F36" i="5"/>
  <c r="F37" i="5"/>
  <c r="I14" i="5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I25" i="5"/>
  <c r="I26" i="5"/>
  <c r="I27" i="5"/>
  <c r="I28" i="5"/>
  <c r="F28" i="5" s="1"/>
  <c r="I29" i="5"/>
  <c r="F29" i="5" s="1"/>
  <c r="I32" i="5"/>
  <c r="F32" i="5" s="1"/>
  <c r="I33" i="5"/>
  <c r="F33" i="5" s="1"/>
  <c r="I34" i="5"/>
  <c r="I35" i="5"/>
  <c r="I36" i="5"/>
  <c r="I37" i="5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M16" i="1" s="1"/>
  <c r="L15" i="1"/>
  <c r="M15" i="1" s="1"/>
  <c r="L18" i="1"/>
  <c r="M18" i="1" s="1"/>
  <c r="M19" i="1" s="1"/>
  <c r="L20" i="1"/>
  <c r="M20" i="1" s="1"/>
  <c r="M30" i="1" s="1"/>
  <c r="A5" i="7" l="1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<sst xmlns="http://schemas.openxmlformats.org/spreadsheetml/2006/main" count="752" uniqueCount="242">
  <si>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</si>
  <si>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</si>
  <si>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</si>
  <si>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</si>
  <si>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</si>
  <si>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</si>
  <si>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</si>
  <si>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</si>
  <si>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</si>
  <si>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</si>
  <si>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</si>
  <si>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</si>
  <si>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</si>
  <si>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</si>
  <si>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</si>
  <si>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</si>
  <si>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</si>
  <si>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</si>
  <si>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</si>
  <si>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</si>
  <si>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</si>
  <si>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</si>
  <si>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</si>
  <si>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</si>
  <si>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</si>
  <si>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</si>
  <si>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</si>
  <si>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</si>
  <si>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</si>
  <si>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</si>
  <si>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</si>
  <si>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</si>
  <si>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</si>
  <si>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</si>
  <si>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</si>
  <si>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</si>
  <si>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</si>
  <si>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</si>
  <si>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</si>
  <si>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</si>
  <si>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</si>
  <si>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</si>
  <si>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</si>
  <si>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</si>
  <si>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</si>
  <si>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</si>
  <si>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</si>
  <si>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</si>
  <si>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</si>
  <si>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</si>
  <si>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</si>
  <si>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</si>
  <si>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</si>
  <si>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</si>
  <si>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</si>
  <si>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</si>
  <si>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</si>
  <si>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</si>
  <si>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</si>
  <si>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</si>
  <si>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</si>
  <si>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</si>
  <si>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</si>
  <si>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</si>
  <si>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</si>
  <si>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</si>
  <si>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</si>
  <si>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</si>
  <si>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</si>
  <si>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</si>
  <si>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</si>
  <si>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</si>
  <si>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</si>
  <si>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</si>
  <si>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</si>
  <si>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</si>
  <si>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</si>
  <si>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</si>
  <si>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</si>
  <si>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</si>
  <si>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</si>
  <si>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</si>
  <si>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</si>
  <si>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</si>
  <si>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</si>
  <si>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</si>
  <si>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</si>
  <si>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</si>
  <si>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</si>
  <si>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</si>
  <si>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</si>
  <si>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</si>
  <si>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</si>
  <si>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</si>
  <si>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</si>
  <si>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</si>
  <si>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</si>
  <si>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</si>
  <si>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</si>
  <si>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</si>
  <si>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</si>
  <si>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</si>
  <si>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</si>
  <si>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</si>
  <si>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</si>
  <si>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</si>
  <si>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</si>
  <si>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</si>
  <si>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</si>
  <si>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</si>
  <si>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</si>
  <si>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</si>
  <si>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</si>
  <si>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</si>
  <si>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</si>
  <si>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</si>
  <si>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</si>
  <si>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</si>
  <si>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</si>
  <si>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</si>
  <si>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</si>
  <si>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</si>
  <si>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</si>
  <si>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</si>
  <si>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</si>
  <si>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</si>
  <si>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</si>
  <si>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</si>
  <si>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</si>
  <si>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</si>
  <si>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</si>
  <si>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</si>
  <si>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</si>
  <si>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</si>
  <si>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</si>
  <si>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</si>
  <si>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</si>
  <si>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</si>
  <si>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</si>
  <si>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</si>
  <si>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</si>
  <si>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</si>
  <si>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</si>
  <si>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</si>
  <si>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</si>
  <si>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</si>
  <si>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</si>
  <si>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</si>
  <si>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</si>
  <si>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</si>
  <si>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</si>
  <si>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</si>
  <si>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</si>
  <si>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</si>
  <si>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</si>
  <si>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</si>
  <si>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</si>
  <si>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</si>
  <si>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</si>
  <si>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</si>
  <si>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</si>
  <si>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</si>
  <si>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</si>
  <si>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</si>
  <si>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</si>
  <si>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</si>
  <si>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</si>
  <si>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</si>
  <si>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</si>
  <si>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</si>
  <si>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</si>
  <si>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</si>
  <si>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</si>
  <si>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</si>
  <si>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</si>
  <si>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</si>
  <si>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</si>
  <si>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</si>
  <si>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</si>
  <si>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</si>
  <si>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</si>
  <si>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</si>
  <si>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</si>
  <si>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</si>
  <si>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</si>
  <si>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</si>
  <si>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</si>
  <si>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</si>
  <si>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</si>
  <si>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</si>
  <si>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</si>
  <si>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</si>
  <si>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</si>
  <si>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</si>
  <si>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</si>
  <si>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</si>
  <si>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</si>
  <si>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</si>
  <si>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</si>
  <si>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</si>
  <si>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</si>
  <si>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</si>
  <si>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</si>
  <si>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</si>
  <si>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</si>
  <si>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MONTAJE BANCO DE TRANSFORMACIÓN DE 230/138 KV, 230/138 KV, 1F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</si>
  <si>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</si>
  <si>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</si>
  <si>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</si>
  <si>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</si>
  <si>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</si>
  <si>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</si>
  <si>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</si>
  <si>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</si>
  <si>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</si>
  <si>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</si>
  <si>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</si>
  <si>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</si>
  <si>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</si>
  <si>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</si>
  <si>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</si>
  <si>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</si>
  <si>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</si>
  <si>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</si>
  <si>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</si>
  <si>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</si>
  <si>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</si>
  <si>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</si>
  <si>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</si>
  <si>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</si>
  <si>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</si>
  <si>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</si>
  <si>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</si>
  <si>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</si>
  <si>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</si>
  <si>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5C8</t>
  </si>
  <si>
    <t xml:space="preserve">   MONTAJE BANCO DE TRANSFORMACIÓN: TRANSFORMADOR 230/115 1F 90/120/150</t>
  </si>
  <si>
    <t>MT-TREN1F 5C8</t>
  </si>
  <si>
    <t>TRANSFORMADOR 230/115 1F 90/120/150</t>
  </si>
  <si>
    <t>4'294,608.00</t>
  </si>
  <si>
    <t xml:space="preserve">UN MILLON TRESCIENTOS SESENTA Y SEIS MIL NOVECIENTOS VEINTISIETE DOLARES 2  </t>
  </si>
  <si>
    <t>MONTAJE BANCO DE TRANSFORMACIÓN: TRANSFORMADOR 230/115 1F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</si>
</sst>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  <xf numFmtId="0" fontId="15" fillId="0" borderId="0" xfId="0" applyFont="1" applyBorder="1" applyAlignment="1">
      <alignment vertical="center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80" zoomScaleNormal="80" workbookViewId="0">
      <selection activeCell="C8" sqref="C8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205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5C8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5C8</v>
      </c>
      <c r="B6" s="331"/>
      <c r="C6" s="332"/>
      <c r="D6" s="9" t="str">
        <f>+PRESUTO!D12</f>
        <v xml:space="preserve">   MONTAJE BANCO DE TRANSFORMACIÓN: TRANSFORMADOR 230/115 1F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41" t="str">
        <f>CONCATENATE("Costo Paramétrico de ",A3)</f>
        <v>Costo Paramétrico de MONTAJE BANCO DE TRANSFORMACIÓN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5C8</v>
      </c>
      <c r="D12" s="33" t="str">
        <f>+D13</f>
        <v xml:space="preserve">   MONTAJE BANCO DE TRANSFORMACIÓN: TRANSFORMADOR 230/115 1F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4</v>
      </c>
      <c r="G13" s="18">
        <v>1366927.02</v>
      </c>
      <c r="H13" s="21">
        <v>5467708.0800000001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5467708.0800000001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5467708.0800000001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A6" sqref="A6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3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5C8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5C8</v>
      </c>
      <c r="B6" s="9" t="str">
        <f>+PRESUTO!D12</f>
        <v xml:space="preserve">   MONTAJE BANCO DE TRANSFORMACIÓN: TRANSFORMADOR 230/115 1F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0.41549999999999998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0.41549999999999998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0.4758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0.4758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6.9199999999999998E-2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6.9199999999999998E-2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0.96040000000000003</v>
      </c>
      <c r="I16" s="80"/>
      <c r="J16" s="80"/>
      <c r="K16" s="39"/>
      <c r="L16" s="39"/>
      <c r="M16" s="88">
        <f>SUM(M13:M15)</f>
        <v>0.96050000000000002</v>
      </c>
    </row>
    <row r="17" spans="1:13" x14ac:dyDescent="0.25">
      <c r="A17" s="75" t="s">
        <v>206</v>
      </c>
      <c r="B17" s="75" t="s">
        <v>207</v>
      </c>
      <c r="C17" s="76" t="s">
        <v>208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207</v>
      </c>
      <c r="C18" s="83" t="s">
        <v>238</v>
      </c>
      <c r="D18" s="78" t="s">
        <v>12</v>
      </c>
      <c r="E18" s="84">
        <v>4</v>
      </c>
      <c r="F18" s="85">
        <v>1073652</v>
      </c>
      <c r="G18" s="85">
        <v>4294608</v>
      </c>
      <c r="H18" s="80">
        <v>96.815100000000001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96.815100000000001</v>
      </c>
    </row>
    <row r="19" spans="1:13" ht="27" customHeight="1" x14ac:dyDescent="0.25">
      <c r="A19" s="87" t="s">
        <v>209</v>
      </c>
      <c r="B19" s="35" t="s">
        <v>207</v>
      </c>
      <c r="C19" s="36" t="s">
        <v>208</v>
      </c>
      <c r="D19" s="35"/>
      <c r="E19" s="37"/>
      <c r="F19" s="38"/>
      <c r="G19" s="38" t="s">
        <v>239</v>
      </c>
      <c r="H19" s="39">
        <v>96.815100000000001</v>
      </c>
      <c r="I19" s="80"/>
      <c r="J19" s="80"/>
      <c r="K19" s="39"/>
      <c r="L19" s="39"/>
      <c r="M19" s="88">
        <f>SUM(M18)</f>
        <v>96.815100000000001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3.9199999999999999E-2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3.9199999999999999E-2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5.2299999999999999E-2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5.2299999999999999E-2</v>
      </c>
    </row>
    <row r="23" spans="1:13" ht="32.25" customHeight="1" x14ac:dyDescent="0.25">
      <c r="A23" s="82" t="s">
        <v>210</v>
      </c>
      <c r="B23" s="78" t="s">
        <v>13</v>
      </c>
      <c r="C23" s="83" t="s">
        <v>211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2.8999999999999998E-3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2.8999999999999998E-3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0.39439999999999997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0.39439999999999997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1.6400000000000001E-2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1.6400000000000001E-2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4.0800000000000003E-2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4.0800000000000003E-2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0.1575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0.1575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0.52590000000000003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0.52590000000000003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0.38690000000000002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0.38690000000000002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1.6163000000000001</v>
      </c>
      <c r="I30" s="80"/>
      <c r="J30" s="80"/>
      <c r="K30" s="39"/>
      <c r="L30" s="39"/>
      <c r="M30" s="88">
        <f>SUM(M20:M29)</f>
        <v>1.6163000000000001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212</v>
      </c>
      <c r="B32" s="78" t="s">
        <v>26</v>
      </c>
      <c r="C32" s="83" t="s">
        <v>213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3.56E-2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3.56E-2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0.1215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0.1215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1.34E-2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1.34E-2</v>
      </c>
    </row>
    <row r="35" spans="1:13" x14ac:dyDescent="0.25">
      <c r="A35" s="82" t="s">
        <v>214</v>
      </c>
      <c r="B35" s="78" t="s">
        <v>26</v>
      </c>
      <c r="C35" s="83" t="s">
        <v>215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0.43319999999999997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0.43319999999999997</v>
      </c>
    </row>
    <row r="36" spans="1:13" x14ac:dyDescent="0.25">
      <c r="A36" s="82" t="s">
        <v>216</v>
      </c>
      <c r="B36" s="78" t="s">
        <v>26</v>
      </c>
      <c r="C36" s="83" t="s">
        <v>217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4.0000000000000001E-3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4.0000000000000001E-3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0.60819999999999996</v>
      </c>
      <c r="I39" s="80"/>
      <c r="J39" s="80"/>
      <c r="K39" s="39"/>
      <c r="L39" s="39"/>
      <c r="M39" s="88">
        <f>SUM(M32:M38)</f>
        <v>0.60829999999999984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4435885.8099999996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7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16" sqref="A16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62</v>
      </c>
      <c r="B2" s="334"/>
      <c r="C2" s="335"/>
      <c r="D2" s="127" t="s">
        <v>63</v>
      </c>
      <c r="E2" s="315" t="s">
        <v>64</v>
      </c>
      <c r="F2" s="146"/>
    </row>
    <row r="3" spans="1:6" ht="12.75" customHeight="1" x14ac:dyDescent="0.2">
      <c r="A3" s="333"/>
      <c r="B3" s="334"/>
      <c r="C3" s="335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221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220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241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1073652</v>
      </c>
      <c r="F22" s="287">
        <v>1073652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1073652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219</v>
      </c>
      <c r="B54" s="290" t="s">
        <v>215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218</v>
      </c>
      <c r="B56" s="290" t="s">
        <v>213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1108975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144166.75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1253141.75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12531.42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1265673.17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101253.85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1366927.02</v>
      </c>
    </row>
    <row r="74" spans="1:6" ht="12.75" customHeight="1" x14ac:dyDescent="0.2">
      <c r="A74" s="131" t="s">
        <v>240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6" t="s">
        <v>83</v>
      </c>
      <c r="B78" s="337"/>
      <c r="C78" s="129"/>
      <c r="D78" s="336" t="s">
        <v>84</v>
      </c>
      <c r="E78" s="337"/>
      <c r="F78" s="338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orientation="portrait" blackAndWhite="1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62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218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213</v>
      </c>
      <c r="D6" s="340"/>
      <c r="E6" s="340"/>
      <c r="F6" s="340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221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220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234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233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233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232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231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230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229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210</v>
      </c>
      <c r="B48" s="195">
        <v>21.28</v>
      </c>
      <c r="C48" s="190" t="s">
        <v>155</v>
      </c>
      <c r="D48" s="194" t="s">
        <v>228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227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62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182</v>
      </c>
      <c r="D63" s="340"/>
      <c r="E63" s="340"/>
      <c r="F63" s="340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221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220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62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184</v>
      </c>
      <c r="D117" s="340"/>
      <c r="E117" s="340"/>
      <c r="F117" s="340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221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220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62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29</v>
      </c>
      <c r="D171" s="340"/>
      <c r="E171" s="340"/>
      <c r="F171" s="340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221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220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62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219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215</v>
      </c>
      <c r="D225" s="340"/>
      <c r="E225" s="340"/>
      <c r="F225" s="340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221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220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226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225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225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224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223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222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F18" sqref="F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5C8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5C8</v>
      </c>
      <c r="B6" s="331"/>
      <c r="C6" s="332"/>
      <c r="D6" s="9" t="str">
        <f>+PRESUTO!D6</f>
        <v xml:space="preserve">   MONTAJE BANCO DE TRANSFORMACIÓN: TRANSFORMADOR 230/115 1F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MT-TREN1F 5C8</v>
      </c>
      <c r="C18" s="109" t="str">
        <f>+AJUSTE!B18</f>
        <v>EQUIP EL</v>
      </c>
      <c r="D18" s="109" t="str">
        <f>+AJUSTE!C18</f>
        <v>TRANSFORMADOR 230/115 1F 90/120/150</v>
      </c>
      <c r="E18" s="318" t="str">
        <f>+AJUSTE!D18</f>
        <v>PZA</v>
      </c>
      <c r="F18" s="319">
        <f>+ROUND(I18/(1+G18/100),2)</f>
        <v>1042380.58</v>
      </c>
      <c r="G18" s="325">
        <v>3</v>
      </c>
      <c r="H18" s="324">
        <v>0</v>
      </c>
      <c r="I18" s="320">
        <f>+AJUSTE!F18</f>
        <v>1073652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5C8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5C8</v>
      </c>
      <c r="B6" s="331"/>
      <c r="C6" s="332"/>
      <c r="D6" s="9" t="str">
        <f>+PRESUTO!D6</f>
        <v xml:space="preserve">   MONTAJE BANCO DE TRANSFORMACIÓN: TRANSFORMADOR 230/115 1F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210</v>
      </c>
      <c r="D14" s="52" t="s">
        <v>211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2018-09-25T20:01:41Z</cp:lastPrinted>
  <dcterms:created xsi:type="dcterms:W3CDTF">2018-08-18T17:51:07Z</dcterms:created>
  <dcterms:modified xsi:type="dcterms:W3CDTF">2018-09-25T20:02:20Z</dcterms:modified>
</cp:coreProperties>
</file>